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2023" sheetId="1" r:id="rId1"/>
  </sheets>
  <definedNames>
    <definedName name="_xlnm.Print_Area" localSheetId="0">'2023'!$A$1:$L$23</definedName>
  </definedNames>
  <calcPr fullCalcOnLoad="1"/>
</workbook>
</file>

<file path=xl/sharedStrings.xml><?xml version="1.0" encoding="utf-8"?>
<sst xmlns="http://schemas.openxmlformats.org/spreadsheetml/2006/main" count="118" uniqueCount="42">
  <si>
    <t>№ п/п</t>
  </si>
  <si>
    <t>Дата заполнения/внесения изменений</t>
  </si>
  <si>
    <t>Наименование работы (услуги)</t>
  </si>
  <si>
    <t>Периодичность предоставления работы (услуги)</t>
  </si>
  <si>
    <t>Основание установления стоимости работы (услуги)</t>
  </si>
  <si>
    <t>Управление жилым домом</t>
  </si>
  <si>
    <t>ИНН Исполнителя работ (услуг)</t>
  </si>
  <si>
    <t>Наименование организации-исполнителя работ (услуги)</t>
  </si>
  <si>
    <t>Код</t>
  </si>
  <si>
    <t>кв.м</t>
  </si>
  <si>
    <t>Согласно договора</t>
  </si>
  <si>
    <t>Прочая услуга. Выполнение аварийных заявок по сантехническому и электротехническому оборудованию непосредственно от жителей</t>
  </si>
  <si>
    <t>Ежедневно</t>
  </si>
  <si>
    <t>Содержание внутридомовых инженерных сетей водоснабжения и водоотведения</t>
  </si>
  <si>
    <t>Содержание внутридомовых инженерных сетей центрального отопления</t>
  </si>
  <si>
    <t>Содержание строительных конструкций</t>
  </si>
  <si>
    <t>Содержание внутридомовых инженерных сетей электроснабжения</t>
  </si>
  <si>
    <t>Санитарное содержание мест общего пользования</t>
  </si>
  <si>
    <t>Текущий ремонт и благоустройство территории</t>
  </si>
  <si>
    <t>Услуга по начислению и сбору платежей</t>
  </si>
  <si>
    <t>Прочая услуга. Паспортный стол</t>
  </si>
  <si>
    <t>Годовая плановая стоимость работ (услуг)</t>
  </si>
  <si>
    <t>Дата начала действия установленного размера стоимости работы (услуги)</t>
  </si>
  <si>
    <t>Работы по содержанию и ремонту лифта (лифтов) в многоквартирном доме</t>
  </si>
  <si>
    <t>Электроэнергия на СОИ</t>
  </si>
  <si>
    <t>Холодное водоснабжение на СОИ</t>
  </si>
  <si>
    <t>Горячее водоснабжение на СОИ</t>
  </si>
  <si>
    <t>Прочая услуга. Вознаграждение председателя совета МКД</t>
  </si>
  <si>
    <t>ООО "Горизонт"</t>
  </si>
  <si>
    <t>Прочая услуга. Техническое обслуживание ПУ ТЭ</t>
  </si>
  <si>
    <t>Водоотведение на СОИ</t>
  </si>
  <si>
    <t>Прочая услуга. Обслуживание домофонной системы</t>
  </si>
  <si>
    <t>Форма 2.3 Сведения о выполняемых работах по содержанию и ремонту общего имущества многоквартирного дома по ул. Дзержинского, д. 20/1</t>
  </si>
  <si>
    <t xml:space="preserve">Протокол общего собрания собственников МКД №1 от 12.03.2023г. </t>
  </si>
  <si>
    <t>Стоимость на единицу измерения</t>
  </si>
  <si>
    <t>Единица измере-ния</t>
  </si>
  <si>
    <t>Прочая услуга. Обслуживание и аренда пластиковых евроконтейнеров для ТКО</t>
  </si>
  <si>
    <t xml:space="preserve">Постановление региональной энергетической комиссии Кемеровской области № 774 от 28.11.2022г. </t>
  </si>
  <si>
    <t>Постановление региональной энергетической комиссии Кемеровской области № 71 от 04.07.2023г.</t>
  </si>
  <si>
    <t>Постановление региональной энергетической комиссии Кемеровской области № 533 от 24.11.2022г.</t>
  </si>
  <si>
    <t>Постановление Региональной энергетической комиссии Кемеровской области № 303 от 29.09.2022г.</t>
  </si>
  <si>
    <t>Постановление региональной энергетической комиссии Кемеровской области № 755 от 28.11.2022г.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</si>
</sst>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000"/>
    <numFmt numFmtId="178" formatCode="0.00000000"/>
    <numFmt numFmtId="179" formatCode="0.0000000"/>
    <numFmt numFmtId="180" formatCode="0.000000"/>
    <numFmt numFmtId="181" formatCode="0.00000"/>
    <numFmt numFmtId="182" formatCode="mmm/yyyy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6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C00000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14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176" fontId="42" fillId="33" borderId="10" xfId="0" applyNumberFormat="1" applyFont="1" applyFill="1" applyBorder="1" applyAlignment="1">
      <alignment horizontal="center" vertical="center" wrapText="1"/>
    </xf>
    <xf numFmtId="2" fontId="3" fillId="33" borderId="0" xfId="0" applyNumberFormat="1" applyFont="1" applyFill="1" applyAlignment="1">
      <alignment horizontal="center" vertical="center" wrapText="1"/>
    </xf>
    <xf numFmtId="4" fontId="3" fillId="33" borderId="0" xfId="0" applyNumberFormat="1" applyFont="1" applyFill="1" applyAlignment="1">
      <alignment horizontal="center" vertical="center" wrapText="1"/>
    </xf>
    <xf numFmtId="2" fontId="43" fillId="33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/>
    </xf>
    <xf numFmtId="0" fontId="42" fillId="33" borderId="10" xfId="0" applyFont="1" applyFill="1" applyBorder="1" applyAlignment="1">
      <alignment horizontal="center" vertical="center" wrapText="1"/>
    </xf>
    <xf numFmtId="14" fontId="42" fillId="33" borderId="10" xfId="0" applyNumberFormat="1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left" vertical="center" wrapText="1"/>
    </xf>
    <xf numFmtId="4" fontId="42" fillId="33" borderId="10" xfId="0" applyNumberFormat="1" applyFont="1" applyFill="1" applyBorder="1" applyAlignment="1">
      <alignment horizontal="center" vertical="center" wrapText="1"/>
    </xf>
    <xf numFmtId="0" fontId="42" fillId="33" borderId="0" xfId="0" applyFont="1" applyFill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left" vertical="center" wrapText="1"/>
    </xf>
    <xf numFmtId="0" fontId="42" fillId="33" borderId="10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horizontal="left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view="pageBreakPreview" zoomScale="110" zoomScaleNormal="110" zoomScaleSheetLayoutView="110" zoomScalePageLayoutView="0" workbookViewId="0" topLeftCell="A1">
      <selection activeCell="G20" sqref="G20"/>
    </sheetView>
  </sheetViews>
  <sheetFormatPr defaultColWidth="9.00390625" defaultRowHeight="12.75"/>
  <cols>
    <col min="1" max="1" width="5.125" style="7" customWidth="1"/>
    <col min="2" max="2" width="11.00390625" style="7" customWidth="1"/>
    <col min="3" max="3" width="7.625" style="7" customWidth="1"/>
    <col min="4" max="4" width="26.125" style="5" customWidth="1"/>
    <col min="5" max="5" width="8.375" style="7" customWidth="1"/>
    <col min="6" max="6" width="10.125" style="10" customWidth="1"/>
    <col min="7" max="7" width="11.50390625" style="11" customWidth="1"/>
    <col min="8" max="8" width="14.00390625" style="7" customWidth="1"/>
    <col min="9" max="9" width="34.50390625" style="7" customWidth="1"/>
    <col min="10" max="10" width="15.50390625" style="7" customWidth="1"/>
    <col min="11" max="11" width="14.00390625" style="7" customWidth="1"/>
    <col min="12" max="12" width="12.125" style="7" customWidth="1"/>
    <col min="13" max="13" width="10.50390625" style="5" customWidth="1"/>
    <col min="14" max="16384" width="8.875" style="5" customWidth="1"/>
  </cols>
  <sheetData>
    <row r="1" spans="1:12" ht="12.75">
      <c r="A1" s="24" t="s">
        <v>32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s="7" customFormat="1" ht="78.75">
      <c r="A2" s="2" t="s">
        <v>0</v>
      </c>
      <c r="B2" s="2" t="s">
        <v>1</v>
      </c>
      <c r="C2" s="2" t="s">
        <v>8</v>
      </c>
      <c r="D2" s="2" t="s">
        <v>2</v>
      </c>
      <c r="E2" s="2" t="s">
        <v>35</v>
      </c>
      <c r="F2" s="6" t="s">
        <v>34</v>
      </c>
      <c r="G2" s="4" t="s">
        <v>21</v>
      </c>
      <c r="H2" s="2" t="s">
        <v>22</v>
      </c>
      <c r="I2" s="2" t="s">
        <v>4</v>
      </c>
      <c r="J2" s="2" t="s">
        <v>3</v>
      </c>
      <c r="K2" s="2" t="s">
        <v>7</v>
      </c>
      <c r="L2" s="2" t="s">
        <v>6</v>
      </c>
    </row>
    <row r="3" spans="1:13" ht="52.5">
      <c r="A3" s="2">
        <v>1</v>
      </c>
      <c r="B3" s="1">
        <f>H3</f>
        <v>45047</v>
      </c>
      <c r="C3" s="2">
        <v>2801</v>
      </c>
      <c r="D3" s="3" t="s">
        <v>13</v>
      </c>
      <c r="E3" s="2" t="s">
        <v>9</v>
      </c>
      <c r="F3" s="25">
        <v>1.51</v>
      </c>
      <c r="G3" s="4">
        <f>F3*M3*12</f>
        <v>104556.20520000001</v>
      </c>
      <c r="H3" s="1">
        <v>45047</v>
      </c>
      <c r="I3" s="2" t="s">
        <v>33</v>
      </c>
      <c r="J3" s="2" t="s">
        <v>10</v>
      </c>
      <c r="K3" s="2" t="s">
        <v>28</v>
      </c>
      <c r="L3" s="2">
        <v>4252005893</v>
      </c>
      <c r="M3" s="5">
        <v>5770.21</v>
      </c>
    </row>
    <row r="4" spans="1:13" ht="39">
      <c r="A4" s="2">
        <v>2</v>
      </c>
      <c r="B4" s="1">
        <f aca="true" t="shared" si="0" ref="B4:B12">H4</f>
        <v>45047</v>
      </c>
      <c r="C4" s="2">
        <v>2802</v>
      </c>
      <c r="D4" s="3" t="s">
        <v>14</v>
      </c>
      <c r="E4" s="2" t="s">
        <v>9</v>
      </c>
      <c r="F4" s="25">
        <v>1.31</v>
      </c>
      <c r="G4" s="4">
        <f>F4*M4*12</f>
        <v>90707.70120000001</v>
      </c>
      <c r="H4" s="1">
        <v>45047</v>
      </c>
      <c r="I4" s="2" t="s">
        <v>33</v>
      </c>
      <c r="J4" s="2" t="s">
        <v>10</v>
      </c>
      <c r="K4" s="2" t="s">
        <v>28</v>
      </c>
      <c r="L4" s="2">
        <v>4252005893</v>
      </c>
      <c r="M4" s="5">
        <v>5770.21</v>
      </c>
    </row>
    <row r="5" spans="1:13" ht="39">
      <c r="A5" s="2">
        <v>3</v>
      </c>
      <c r="B5" s="1">
        <f t="shared" si="0"/>
        <v>45047</v>
      </c>
      <c r="C5" s="2">
        <v>2805</v>
      </c>
      <c r="D5" s="3" t="s">
        <v>16</v>
      </c>
      <c r="E5" s="2" t="s">
        <v>9</v>
      </c>
      <c r="F5" s="25">
        <v>1.08</v>
      </c>
      <c r="G5" s="4">
        <f>F5*M5*12</f>
        <v>74781.9216</v>
      </c>
      <c r="H5" s="1">
        <v>45047</v>
      </c>
      <c r="I5" s="2" t="s">
        <v>33</v>
      </c>
      <c r="J5" s="2" t="s">
        <v>10</v>
      </c>
      <c r="K5" s="2" t="s">
        <v>28</v>
      </c>
      <c r="L5" s="2">
        <v>4252005893</v>
      </c>
      <c r="M5" s="5">
        <v>5770.21</v>
      </c>
    </row>
    <row r="6" spans="1:13" ht="26.25">
      <c r="A6" s="2">
        <v>4</v>
      </c>
      <c r="B6" s="1">
        <f t="shared" si="0"/>
        <v>45047</v>
      </c>
      <c r="C6" s="2">
        <v>2806</v>
      </c>
      <c r="D6" s="3" t="s">
        <v>15</v>
      </c>
      <c r="E6" s="2" t="s">
        <v>9</v>
      </c>
      <c r="F6" s="25">
        <v>1.63</v>
      </c>
      <c r="G6" s="4">
        <f aca="true" t="shared" si="1" ref="G6:G12">F6*M6*12</f>
        <v>112865.30759999999</v>
      </c>
      <c r="H6" s="1">
        <v>45047</v>
      </c>
      <c r="I6" s="2" t="s">
        <v>33</v>
      </c>
      <c r="J6" s="2" t="s">
        <v>10</v>
      </c>
      <c r="K6" s="2" t="s">
        <v>28</v>
      </c>
      <c r="L6" s="2">
        <v>4252005893</v>
      </c>
      <c r="M6" s="5">
        <v>5770.21</v>
      </c>
    </row>
    <row r="7" spans="1:13" ht="26.25">
      <c r="A7" s="2">
        <v>5</v>
      </c>
      <c r="B7" s="1">
        <f t="shared" si="0"/>
        <v>45047</v>
      </c>
      <c r="C7" s="2">
        <v>2804</v>
      </c>
      <c r="D7" s="3" t="s">
        <v>17</v>
      </c>
      <c r="E7" s="2" t="s">
        <v>9</v>
      </c>
      <c r="F7" s="25">
        <v>3.48</v>
      </c>
      <c r="G7" s="4">
        <f t="shared" si="1"/>
        <v>240963.9696</v>
      </c>
      <c r="H7" s="1">
        <v>45047</v>
      </c>
      <c r="I7" s="2" t="s">
        <v>33</v>
      </c>
      <c r="J7" s="2" t="s">
        <v>10</v>
      </c>
      <c r="K7" s="2" t="s">
        <v>28</v>
      </c>
      <c r="L7" s="2">
        <v>4252005893</v>
      </c>
      <c r="M7" s="5">
        <v>5770.21</v>
      </c>
    </row>
    <row r="8" spans="1:13" ht="26.25">
      <c r="A8" s="2">
        <v>6</v>
      </c>
      <c r="B8" s="1">
        <f t="shared" si="0"/>
        <v>45047</v>
      </c>
      <c r="C8" s="2">
        <v>2805</v>
      </c>
      <c r="D8" s="3" t="s">
        <v>18</v>
      </c>
      <c r="E8" s="2" t="s">
        <v>9</v>
      </c>
      <c r="F8" s="25">
        <v>1.97</v>
      </c>
      <c r="G8" s="4">
        <f t="shared" si="1"/>
        <v>136407.76440000001</v>
      </c>
      <c r="H8" s="1">
        <v>45047</v>
      </c>
      <c r="I8" s="2" t="s">
        <v>33</v>
      </c>
      <c r="J8" s="2" t="s">
        <v>10</v>
      </c>
      <c r="K8" s="2" t="s">
        <v>28</v>
      </c>
      <c r="L8" s="2">
        <v>4252005893</v>
      </c>
      <c r="M8" s="5">
        <v>5770.21</v>
      </c>
    </row>
    <row r="9" spans="1:13" ht="26.25">
      <c r="A9" s="2">
        <v>7</v>
      </c>
      <c r="B9" s="1">
        <f t="shared" si="0"/>
        <v>45047</v>
      </c>
      <c r="C9" s="2">
        <v>2811</v>
      </c>
      <c r="D9" s="3" t="s">
        <v>5</v>
      </c>
      <c r="E9" s="2" t="s">
        <v>9</v>
      </c>
      <c r="F9" s="25">
        <f>2.35</f>
        <v>2.35</v>
      </c>
      <c r="G9" s="4">
        <f t="shared" si="1"/>
        <v>162719.92200000002</v>
      </c>
      <c r="H9" s="1">
        <v>45047</v>
      </c>
      <c r="I9" s="2" t="s">
        <v>33</v>
      </c>
      <c r="J9" s="2" t="s">
        <v>10</v>
      </c>
      <c r="K9" s="2" t="s">
        <v>28</v>
      </c>
      <c r="L9" s="2">
        <v>4252005893</v>
      </c>
      <c r="M9" s="5">
        <v>5770.21</v>
      </c>
    </row>
    <row r="10" spans="1:13" ht="26.25">
      <c r="A10" s="2">
        <v>8</v>
      </c>
      <c r="B10" s="1">
        <f t="shared" si="0"/>
        <v>45047</v>
      </c>
      <c r="C10" s="2"/>
      <c r="D10" s="3" t="s">
        <v>19</v>
      </c>
      <c r="E10" s="2" t="s">
        <v>9</v>
      </c>
      <c r="F10" s="25">
        <v>0.76</v>
      </c>
      <c r="G10" s="4">
        <f t="shared" si="1"/>
        <v>52624.3152</v>
      </c>
      <c r="H10" s="1">
        <v>45047</v>
      </c>
      <c r="I10" s="2" t="s">
        <v>33</v>
      </c>
      <c r="J10" s="2" t="s">
        <v>10</v>
      </c>
      <c r="K10" s="2" t="s">
        <v>28</v>
      </c>
      <c r="L10" s="2">
        <v>4252005893</v>
      </c>
      <c r="M10" s="19">
        <v>5770.21</v>
      </c>
    </row>
    <row r="11" spans="1:13" ht="78.75">
      <c r="A11" s="2">
        <v>9</v>
      </c>
      <c r="B11" s="1">
        <f t="shared" si="0"/>
        <v>45047</v>
      </c>
      <c r="C11" s="2">
        <v>2815</v>
      </c>
      <c r="D11" s="3" t="s">
        <v>11</v>
      </c>
      <c r="E11" s="2" t="s">
        <v>9</v>
      </c>
      <c r="F11" s="25">
        <v>3.38</v>
      </c>
      <c r="G11" s="4">
        <f t="shared" si="1"/>
        <v>234039.71759999997</v>
      </c>
      <c r="H11" s="1">
        <v>45047</v>
      </c>
      <c r="I11" s="2" t="s">
        <v>33</v>
      </c>
      <c r="J11" s="2" t="s">
        <v>12</v>
      </c>
      <c r="K11" s="2" t="s">
        <v>28</v>
      </c>
      <c r="L11" s="2">
        <v>4252005893</v>
      </c>
      <c r="M11" s="19">
        <v>5770.21</v>
      </c>
    </row>
    <row r="12" spans="1:13" ht="26.25">
      <c r="A12" s="2">
        <v>10</v>
      </c>
      <c r="B12" s="1">
        <f t="shared" si="0"/>
        <v>45047</v>
      </c>
      <c r="C12" s="2">
        <v>2815</v>
      </c>
      <c r="D12" s="3" t="s">
        <v>20</v>
      </c>
      <c r="E12" s="2" t="s">
        <v>9</v>
      </c>
      <c r="F12" s="25">
        <f>0.2*1.1</f>
        <v>0.22000000000000003</v>
      </c>
      <c r="G12" s="4">
        <f t="shared" si="1"/>
        <v>15233.3544</v>
      </c>
      <c r="H12" s="1">
        <v>45047</v>
      </c>
      <c r="I12" s="2" t="s">
        <v>33</v>
      </c>
      <c r="J12" s="2" t="s">
        <v>10</v>
      </c>
      <c r="K12" s="2" t="s">
        <v>28</v>
      </c>
      <c r="L12" s="2">
        <v>4252005893</v>
      </c>
      <c r="M12" s="19">
        <v>5770.21</v>
      </c>
    </row>
    <row r="13" spans="1:13" ht="39">
      <c r="A13" s="2">
        <v>11</v>
      </c>
      <c r="B13" s="1">
        <f aca="true" t="shared" si="2" ref="B13:B22">H13</f>
        <v>45047</v>
      </c>
      <c r="C13" s="2"/>
      <c r="D13" s="3" t="s">
        <v>23</v>
      </c>
      <c r="E13" s="2" t="s">
        <v>9</v>
      </c>
      <c r="F13" s="25">
        <v>5.03</v>
      </c>
      <c r="G13" s="4">
        <f>F13*M13*12</f>
        <v>348289.8756</v>
      </c>
      <c r="H13" s="1">
        <v>45047</v>
      </c>
      <c r="I13" s="2" t="s">
        <v>33</v>
      </c>
      <c r="J13" s="2" t="s">
        <v>10</v>
      </c>
      <c r="K13" s="26" t="s">
        <v>28</v>
      </c>
      <c r="L13" s="2">
        <v>4252005894</v>
      </c>
      <c r="M13" s="19">
        <v>5770.21</v>
      </c>
    </row>
    <row r="14" spans="1:13" ht="26.25">
      <c r="A14" s="2">
        <v>12</v>
      </c>
      <c r="B14" s="1">
        <f t="shared" si="2"/>
        <v>45047</v>
      </c>
      <c r="C14" s="2">
        <v>2815</v>
      </c>
      <c r="D14" s="3" t="s">
        <v>29</v>
      </c>
      <c r="E14" s="2" t="s">
        <v>9</v>
      </c>
      <c r="F14" s="25">
        <v>1.08</v>
      </c>
      <c r="G14" s="4">
        <f>F14*M14*12</f>
        <v>74781.9216</v>
      </c>
      <c r="H14" s="1">
        <v>45047</v>
      </c>
      <c r="I14" s="2" t="s">
        <v>33</v>
      </c>
      <c r="J14" s="2" t="s">
        <v>10</v>
      </c>
      <c r="K14" s="26" t="s">
        <v>28</v>
      </c>
      <c r="L14" s="2">
        <v>4252005893</v>
      </c>
      <c r="M14" s="19">
        <v>5770.21</v>
      </c>
    </row>
    <row r="15" spans="1:13" ht="39">
      <c r="A15" s="2">
        <v>13</v>
      </c>
      <c r="B15" s="1">
        <f>H15</f>
        <v>45047</v>
      </c>
      <c r="C15" s="2"/>
      <c r="D15" s="3" t="s">
        <v>36</v>
      </c>
      <c r="E15" s="2" t="s">
        <v>9</v>
      </c>
      <c r="F15" s="25">
        <v>0.35</v>
      </c>
      <c r="G15" s="4">
        <f>F15*M15*12</f>
        <v>24234.881999999998</v>
      </c>
      <c r="H15" s="1">
        <v>45047</v>
      </c>
      <c r="I15" s="2" t="s">
        <v>33</v>
      </c>
      <c r="J15" s="2" t="s">
        <v>10</v>
      </c>
      <c r="K15" s="26" t="s">
        <v>28</v>
      </c>
      <c r="L15" s="2">
        <v>4252005893</v>
      </c>
      <c r="M15" s="19">
        <v>5770.21</v>
      </c>
    </row>
    <row r="16" spans="1:13" ht="26.25">
      <c r="A16" s="2">
        <v>14</v>
      </c>
      <c r="B16" s="15">
        <f>H16</f>
        <v>45047</v>
      </c>
      <c r="C16" s="2">
        <v>2815</v>
      </c>
      <c r="D16" s="3" t="s">
        <v>31</v>
      </c>
      <c r="E16" s="2" t="s">
        <v>9</v>
      </c>
      <c r="F16" s="25">
        <v>1.2</v>
      </c>
      <c r="G16" s="4">
        <f>F16*M16*12</f>
        <v>83091.02399999999</v>
      </c>
      <c r="H16" s="1">
        <v>45047</v>
      </c>
      <c r="I16" s="2" t="s">
        <v>33</v>
      </c>
      <c r="J16" s="2" t="s">
        <v>10</v>
      </c>
      <c r="K16" s="26" t="s">
        <v>28</v>
      </c>
      <c r="L16" s="2">
        <v>4252005893</v>
      </c>
      <c r="M16" s="19">
        <v>5770.21</v>
      </c>
    </row>
    <row r="17" spans="1:13" ht="39">
      <c r="A17" s="2">
        <v>15</v>
      </c>
      <c r="B17" s="15">
        <f>H17</f>
        <v>45047</v>
      </c>
      <c r="C17" s="2">
        <v>2815</v>
      </c>
      <c r="D17" s="3" t="s">
        <v>27</v>
      </c>
      <c r="E17" s="2" t="s">
        <v>9</v>
      </c>
      <c r="F17" s="25">
        <v>1</v>
      </c>
      <c r="G17" s="4">
        <f>F17*M17*12</f>
        <v>69242.52</v>
      </c>
      <c r="H17" s="1">
        <v>45047</v>
      </c>
      <c r="I17" s="2" t="s">
        <v>33</v>
      </c>
      <c r="J17" s="2" t="s">
        <v>10</v>
      </c>
      <c r="K17" s="26" t="s">
        <v>28</v>
      </c>
      <c r="L17" s="2">
        <v>4252005893</v>
      </c>
      <c r="M17" s="19">
        <v>5770.21</v>
      </c>
    </row>
    <row r="18" spans="1:15" s="18" customFormat="1" ht="39">
      <c r="A18" s="2">
        <v>16</v>
      </c>
      <c r="B18" s="15">
        <f t="shared" si="2"/>
        <v>44927</v>
      </c>
      <c r="C18" s="14">
        <v>2815</v>
      </c>
      <c r="D18" s="16" t="s">
        <v>24</v>
      </c>
      <c r="E18" s="14" t="s">
        <v>9</v>
      </c>
      <c r="F18" s="9">
        <v>0.3104</v>
      </c>
      <c r="G18" s="17">
        <f>F18*M18*12*N18</f>
        <v>64908.49218816001</v>
      </c>
      <c r="H18" s="15">
        <v>44927</v>
      </c>
      <c r="I18" s="27" t="s">
        <v>37</v>
      </c>
      <c r="J18" s="2" t="s">
        <v>10</v>
      </c>
      <c r="K18" s="26" t="s">
        <v>28</v>
      </c>
      <c r="L18" s="2">
        <v>4252005893</v>
      </c>
      <c r="M18" s="19">
        <v>5770.21</v>
      </c>
      <c r="N18" s="22">
        <v>3.02</v>
      </c>
      <c r="O18" s="23"/>
    </row>
    <row r="19" spans="1:15" s="18" customFormat="1" ht="39">
      <c r="A19" s="2">
        <v>17</v>
      </c>
      <c r="B19" s="15">
        <f>H19</f>
        <v>44927</v>
      </c>
      <c r="C19" s="14">
        <v>2815</v>
      </c>
      <c r="D19" s="16" t="s">
        <v>25</v>
      </c>
      <c r="E19" s="14" t="s">
        <v>9</v>
      </c>
      <c r="F19" s="9">
        <v>0.1704</v>
      </c>
      <c r="G19" s="17">
        <f>F19*M19*6*N19</f>
        <v>284000.13457056</v>
      </c>
      <c r="H19" s="15">
        <v>44927</v>
      </c>
      <c r="I19" s="27" t="s">
        <v>41</v>
      </c>
      <c r="J19" s="2" t="s">
        <v>10</v>
      </c>
      <c r="K19" s="2" t="s">
        <v>28</v>
      </c>
      <c r="L19" s="2">
        <v>4252005894</v>
      </c>
      <c r="M19" s="19">
        <v>5770.21</v>
      </c>
      <c r="N19" s="22">
        <v>48.14</v>
      </c>
      <c r="O19" s="23"/>
    </row>
    <row r="20" spans="1:15" s="18" customFormat="1" ht="39">
      <c r="A20" s="2">
        <v>18</v>
      </c>
      <c r="B20" s="15">
        <f t="shared" si="2"/>
        <v>45112</v>
      </c>
      <c r="C20" s="14">
        <v>2815</v>
      </c>
      <c r="D20" s="16" t="s">
        <v>25</v>
      </c>
      <c r="E20" s="14" t="s">
        <v>9</v>
      </c>
      <c r="F20" s="9">
        <v>0.1704</v>
      </c>
      <c r="G20" s="17">
        <f>F20*M20*6*N20</f>
        <v>323467.54006031994</v>
      </c>
      <c r="H20" s="15">
        <v>45112</v>
      </c>
      <c r="I20" s="27" t="s">
        <v>38</v>
      </c>
      <c r="J20" s="2" t="s">
        <v>10</v>
      </c>
      <c r="K20" s="2" t="s">
        <v>28</v>
      </c>
      <c r="L20" s="2">
        <v>4252005894</v>
      </c>
      <c r="M20" s="19">
        <v>5770.21</v>
      </c>
      <c r="N20" s="22">
        <v>54.83</v>
      </c>
      <c r="O20" s="23"/>
    </row>
    <row r="21" spans="1:15" s="18" customFormat="1" ht="39">
      <c r="A21" s="2">
        <v>19</v>
      </c>
      <c r="B21" s="15">
        <f t="shared" si="2"/>
        <v>44927</v>
      </c>
      <c r="C21" s="14">
        <v>2815</v>
      </c>
      <c r="D21" s="16" t="s">
        <v>26</v>
      </c>
      <c r="E21" s="14" t="s">
        <v>9</v>
      </c>
      <c r="F21" s="9">
        <f>F20</f>
        <v>0.1704</v>
      </c>
      <c r="G21" s="17">
        <f>F21*M21*12*N21</f>
        <v>2785136.3425584</v>
      </c>
      <c r="H21" s="15">
        <v>44927</v>
      </c>
      <c r="I21" s="27" t="s">
        <v>39</v>
      </c>
      <c r="J21" s="2" t="s">
        <v>10</v>
      </c>
      <c r="K21" s="2" t="s">
        <v>28</v>
      </c>
      <c r="L21" s="2">
        <v>4252005894</v>
      </c>
      <c r="M21" s="19">
        <v>5770.21</v>
      </c>
      <c r="N21" s="22">
        <v>236.05</v>
      </c>
      <c r="O21" s="23"/>
    </row>
    <row r="22" spans="1:15" s="18" customFormat="1" ht="39">
      <c r="A22" s="2">
        <v>20</v>
      </c>
      <c r="B22" s="15">
        <f t="shared" si="2"/>
        <v>44927</v>
      </c>
      <c r="C22" s="14">
        <v>2815</v>
      </c>
      <c r="D22" s="16" t="s">
        <v>30</v>
      </c>
      <c r="E22" s="14" t="s">
        <v>9</v>
      </c>
      <c r="F22" s="9">
        <f>F20+F21</f>
        <v>0.3408</v>
      </c>
      <c r="G22" s="17">
        <f>F22*M22*12*N22</f>
        <v>911584.97702208</v>
      </c>
      <c r="H22" s="15">
        <v>44927</v>
      </c>
      <c r="I22" s="27" t="s">
        <v>40</v>
      </c>
      <c r="J22" s="2" t="s">
        <v>10</v>
      </c>
      <c r="K22" s="2" t="s">
        <v>28</v>
      </c>
      <c r="L22" s="2">
        <v>4252005894</v>
      </c>
      <c r="M22" s="19">
        <v>5770.21</v>
      </c>
      <c r="N22" s="22">
        <v>38.63</v>
      </c>
      <c r="O22" s="23"/>
    </row>
    <row r="23" spans="6:12" ht="12.75">
      <c r="F23" s="20">
        <f>SUM(F3:F17)</f>
        <v>26.349999999999998</v>
      </c>
      <c r="G23" s="8">
        <f>SUM(G3:G22)</f>
        <v>6193637.88839952</v>
      </c>
      <c r="L23" s="21">
        <f>M22</f>
        <v>5770.21</v>
      </c>
    </row>
    <row r="24" ht="12.75">
      <c r="F24" s="12">
        <f>20.05</f>
        <v>20.05</v>
      </c>
    </row>
    <row r="26" spans="1:6" ht="12.75">
      <c r="A26" s="13"/>
      <c r="F26" s="10">
        <f>F24+3.75+1+1.2+0.35</f>
        <v>26.35</v>
      </c>
    </row>
    <row r="29" spans="1:13" ht="39">
      <c r="A29" s="2">
        <v>11</v>
      </c>
      <c r="B29" s="1">
        <f>H29</f>
        <v>43466</v>
      </c>
      <c r="C29" s="2"/>
      <c r="D29" s="3" t="s">
        <v>23</v>
      </c>
      <c r="E29" s="2" t="s">
        <v>9</v>
      </c>
      <c r="F29" s="6">
        <f>3.5+0.25</f>
        <v>3.75</v>
      </c>
      <c r="G29" s="4">
        <f>F29*M29*12</f>
        <v>259659.44999999998</v>
      </c>
      <c r="H29" s="1">
        <v>43466</v>
      </c>
      <c r="I29" s="2" t="s">
        <v>33</v>
      </c>
      <c r="J29" s="2" t="s">
        <v>10</v>
      </c>
      <c r="K29" s="2" t="s">
        <v>28</v>
      </c>
      <c r="L29" s="2">
        <v>4252005894</v>
      </c>
      <c r="M29" s="19">
        <v>5770.21</v>
      </c>
    </row>
  </sheetData>
  <sheetProtection/>
  <mergeCells count="1">
    <mergeCell ref="A1:L1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Professional</cp:lastModifiedBy>
  <cp:lastPrinted>2022-05-31T03:36:35Z</cp:lastPrinted>
  <dcterms:created xsi:type="dcterms:W3CDTF">2008-05-06T01:57:21Z</dcterms:created>
  <dcterms:modified xsi:type="dcterms:W3CDTF">2024-05-15T08:07:54Z</dcterms:modified>
  <cp:category/>
  <cp:version/>
  <cp:contentType/>
  <cp:contentStatus/>
</cp:coreProperties>
</file>